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09C11BAE75F4B05B11F52765B6661C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48125" y="361950"/>
          <a:ext cx="7912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3BBEE27B9CA47719541CE594FE71E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048125" y="1479550"/>
          <a:ext cx="78105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72F04A138BF4620B0AECD4817B6CCB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329430" y="2814955"/>
          <a:ext cx="80010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1C9EEB03655491E81D85F58F8D8389A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203065" y="3879850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0A860F3CE364EDE9C3306634431E138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4203065" y="5060950"/>
          <a:ext cx="74295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E420B2B652248A19602FEC669DE84B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4277360" y="6221095"/>
          <a:ext cx="74295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7E81E0788C049EFAC75F46626E4262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4351020" y="7211695"/>
          <a:ext cx="73406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9455644F99F4BCD983702A541837F04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4171315" y="8328660"/>
          <a:ext cx="753110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209B8609AD5C4DC383F57746B5994194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4181475" y="9499600"/>
          <a:ext cx="76200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FDE17FEB37E4411BD6BADB62954FB3C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4309110" y="10469245"/>
          <a:ext cx="68580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DDC4C99CE8D4950AC5C6035C3F917C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4298315" y="11713210"/>
          <a:ext cx="75311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FA6E1AB090BC43089550E4E327366DA7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4192905" y="12884150"/>
          <a:ext cx="772160" cy="810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3311EFBF90D4A7C89D26267C700F9CE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4298315" y="13885545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F17BA3E3D1647FCACA67FBA0D32E5BA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4308475" y="15119350"/>
          <a:ext cx="64770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2F0736931F4B49E4B909D95162F0772C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4245610" y="16152495"/>
          <a:ext cx="77216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7F24E8BF6B7406EA1E5CC97BFC734FD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4392930" y="17407890"/>
          <a:ext cx="72390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0223738411254DEFB5AFBF1E27371445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4265930" y="18482310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7522A12C5C3401AAE588B7D49575A57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4245610" y="19558000"/>
          <a:ext cx="7620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AC7DDDE559D46729A47F77D20EBD05E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4277360" y="20612100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0BBBDB711F844753B83DB1D5A881CCC6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4361815" y="21878290"/>
          <a:ext cx="7620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84440574BD44113B9C108DFF3199DCB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4203065" y="22995255"/>
          <a:ext cx="77216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391BF41BC1B046F589F9DAB1A78101E7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4117975" y="23964900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C1D37C261E54B10AF3A6EBDB236DBEC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4171315" y="25008205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097818D328A84622A940913166B570FE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4256405" y="26316305"/>
          <a:ext cx="79121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95B2FC8B3A6D4312B7B363B51CBB69B0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4160520" y="27317065"/>
          <a:ext cx="80010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65FBD0B73774FA78463F62BBA9C00E0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4160520" y="28477210"/>
          <a:ext cx="7340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82F765FE741B49B6BA33013D0F8BF4EE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4255770" y="29478605"/>
          <a:ext cx="71501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FECA7370C330403C89F2EB5394210C7E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4308475" y="30765750"/>
          <a:ext cx="7912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F09E852CB4C4BE3853890221D56395B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4244975" y="31872555"/>
          <a:ext cx="77216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FB8EB4940FCC4C8BB30BAC6CFA25EB96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4223385" y="33000315"/>
          <a:ext cx="74295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12C40AB947ED48F1AA4FEA8DE7950537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4361815" y="34065845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A3EE9431D2A64A4C8144E537421B0F96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4351020" y="35183445"/>
          <a:ext cx="7340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C4E7C3800A2D4453973EF7F023DDEF06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4181475" y="36269295"/>
          <a:ext cx="77216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F768738E42E04BBD8DFD1B1203210DE8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4171315" y="37397055"/>
          <a:ext cx="72390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36539D42C54340CA9FAE19F877414A3D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4340860" y="38620700"/>
          <a:ext cx="78105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B4CDC03564F349F2A5D122912F111FB9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4371975" y="39664640"/>
          <a:ext cx="7531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F5B7611BFA184FFCA638790FCE59D60A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4298315" y="40813990"/>
          <a:ext cx="78105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6BE93FF3B8BD49C0B8FF5002861716ED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4340225" y="42005250"/>
          <a:ext cx="73406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BDB53F8013AF4739BD9D13A07ED9F6E7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4266565" y="42943145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329A6EFFC5A04E6D95C8EB9AA146C53E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4403725" y="44303950"/>
          <a:ext cx="72390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3D02D77909664227B8918CE8244CC10C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4298315" y="45389800"/>
          <a:ext cx="73406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8EA8039DC5F8442CB0C68ED1008CF60C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4182110" y="46337855"/>
          <a:ext cx="7531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031D797B28C04A3BB9AC3850EDB57F7D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4182110" y="47402750"/>
          <a:ext cx="74295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048E4651ABBE49DC83EB8B6FE7C1ACE1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4192270" y="48615600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6BB268CB4A2240D4A4D5A58BCEDB3425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4171315" y="49701450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275CBCCF4E7446CFB3CAF27ADEF9EB24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4203065" y="50840640"/>
          <a:ext cx="69596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63A9A6EE53C54E16BB6A38DFD54F3BF9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4234815" y="51915695"/>
          <a:ext cx="77216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9DE193405ABE40EBB4FAF2AE6046ADDD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4287520" y="53065045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BFF31FC3598C412591314392963FE63D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4212590" y="54298850"/>
          <a:ext cx="70485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76D672FEB21F4540B016294F147939AA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4203065" y="55300245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C01B54776B454892B5C1A99B88C9634B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4298315" y="56343550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5F0A7CE0D804FC8994403516DA04D25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4319270" y="57630695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A5C473F5C93940C6B72108848927421C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4171315" y="58600340"/>
          <a:ext cx="76200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52BB85514A4D49DCADF9842D5973A120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4181475" y="59686190"/>
          <a:ext cx="80010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1919E4629AF54E28B63DD0DF088F40F0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4244975" y="61015245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C157D4DA70D649B8A8C235666FB59B30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4171315" y="62026800"/>
          <a:ext cx="72390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EEB1BF1A1E4444AA887F07FBA03B0B38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4160520" y="63007240"/>
          <a:ext cx="74295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A1FDF7D47F9D46559A1CBC74D2565526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4212590" y="64219455"/>
          <a:ext cx="75311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4AA13FE7A574B56BBD4302EC8B04EEB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4192270" y="65347850"/>
          <a:ext cx="73406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63555D8BBE704F24AA4759D533859D7A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4170680" y="66412745"/>
          <a:ext cx="7620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8C8C36C19D334264866B40BC62F9EF5B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4266565" y="67646550"/>
          <a:ext cx="79121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768A734F6AFD44F0A41B78985D188431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4234180" y="68795900"/>
          <a:ext cx="71501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8B4CBF9FF9EC4E16A98A112D9E45F1D0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4255770" y="69786500"/>
          <a:ext cx="74295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05D1CC0D4A0C4E1490DA696079F8D6FB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4308475" y="71073645"/>
          <a:ext cx="7531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631A17460666424AA0A4D34B4F586C6D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4149090" y="72180450"/>
          <a:ext cx="74295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2CC91733062A4813A65E99EC1E091F1F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4213225" y="74225150"/>
          <a:ext cx="73406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6CDB4B07F09D4CF49038498D9278CE9B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4192270" y="73117710"/>
          <a:ext cx="74295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A2CEE6BEE8BC4B928F1A35C1C081F65D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4181475" y="75416410"/>
          <a:ext cx="73406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D5451512DC774C7C87F0E38085990359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4213860" y="76534010"/>
          <a:ext cx="7150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B082C77DD1154EA5AFC9A7A25E9960E1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4372610" y="77704950"/>
          <a:ext cx="7620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A149DE109A74FC8A3D26168ACBEA89B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438140" y="79286100"/>
          <a:ext cx="906780" cy="53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CA4240F4A2A43CDAF4A2C5EF8AF6E4F" descr="QQ图片20190920092935_副本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516245" y="80242410"/>
          <a:ext cx="970280" cy="10052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<sst xmlns="http://schemas.openxmlformats.org/spreadsheetml/2006/main" count="225" uniqueCount="169">
  <si>
    <t>办公用品盘点表</t>
  </si>
  <si>
    <t>盘点部门：</t>
  </si>
  <si>
    <t>盘点日期：</t>
  </si>
  <si>
    <t>序号</t>
  </si>
  <si>
    <t>物品名称</t>
  </si>
  <si>
    <t>规格型号</t>
  </si>
  <si>
    <t>照片</t>
  </si>
  <si>
    <t>单位</t>
  </si>
  <si>
    <t>库存数量</t>
  </si>
  <si>
    <t>备注</t>
  </si>
  <si>
    <t>A4打印纸</t>
  </si>
  <si>
    <t>得力（deli）珊瑚海 A4 80g 加厚双面打印纸 行业热销复印纸 500张/包 5包1箱（整箱2500张）</t>
  </si>
  <si>
    <t>箱</t>
  </si>
  <si>
    <t>便利贴</t>
  </si>
  <si>
    <t>益而高 Eagle 便条纸 TY654 75*75mm (黄色) 100页/本</t>
  </si>
  <si>
    <t>本</t>
  </si>
  <si>
    <t>5号电池</t>
  </si>
  <si>
    <t>超霸 GP 碱性电池 GP15A-L5i LR6 AA 5号 5节/卡</t>
  </si>
  <si>
    <t>卡</t>
  </si>
  <si>
    <t>7号电池</t>
  </si>
  <si>
    <t>超霸 GP 碱性电池 GP24A-L5i LR03 AAA 7号 5节/卡</t>
  </si>
  <si>
    <t>订书机</t>
  </si>
  <si>
    <t>晨光 M＆G 12#订书机 ABS92723B 20页 (蓝色) (适配#24/6、26/6针)</t>
  </si>
  <si>
    <t>个</t>
  </si>
  <si>
    <t>起钉器</t>
  </si>
  <si>
    <r>
      <rPr>
        <sz val="11"/>
        <color rgb="FF333333"/>
        <rFont val="宋体"/>
        <charset val="134"/>
      </rPr>
      <t xml:space="preserve">晨光 M＆G 起钉器 ABS91635 (红色、蓝色、黑色)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</si>
  <si>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订书针</t>
  </si>
  <si>
    <t>晨光 M＆G 统一订书针 ABS92616 #24/6 1000枚/盒</t>
  </si>
  <si>
    <t>盒</t>
  </si>
  <si>
    <t>回形针</t>
  </si>
  <si>
    <t>晨光 M＆G 3#纸盒装回形针 ABS91696 28mm 100枚/盒</t>
  </si>
  <si>
    <t>50mm长尾夹</t>
  </si>
  <si>
    <t>晨光 M＆G Eplus盒装黑色长尾夹 ABS92726 50mm 12个/盒</t>
  </si>
  <si>
    <t>19mm长尾夹</t>
  </si>
  <si>
    <t>得力 deli 黑色长尾夹 8565 19mm 40个/筒</t>
  </si>
  <si>
    <t>筒</t>
  </si>
  <si>
    <t>25mm长尾夹</t>
  </si>
  <si>
    <t>晨光 M＆G Eplus筒装黑色长尾夹 ABS92735 25mm 48个/筒</t>
  </si>
  <si>
    <t>固体胶</t>
  </si>
  <si>
    <t>晨光 M＆G 超强固体胶 ASG97155 21g</t>
  </si>
  <si>
    <t>支</t>
  </si>
  <si>
    <t>双面胶</t>
  </si>
  <si>
    <t>晨光 M＆G 棉纸双面胶带 AJD97349 12mm*10Y 2卷/袋</t>
  </si>
  <si>
    <t>袋</t>
  </si>
  <si>
    <t>封箱胶带</t>
  </si>
  <si>
    <t>晨光 M＆G 超透封箱胶带 AJD97388 48mm*100y 单卷售</t>
  </si>
  <si>
    <t>卷</t>
  </si>
  <si>
    <t>直尺</t>
  </si>
  <si>
    <t>晨光 M＆G 直尺 ARL96005 300mm</t>
  </si>
  <si>
    <t>把</t>
  </si>
  <si>
    <t>磁粒扣</t>
  </si>
  <si>
    <t>晨光 M＆G 磁粒 ASC99366 30mm 8个/卡</t>
  </si>
  <si>
    <t>白板擦</t>
  </si>
  <si>
    <t>晨光 M＆G 带磁吸白板擦 ASC99364</t>
  </si>
  <si>
    <t>文件框</t>
  </si>
  <si>
    <t>晨光 M＆G 多功能三联文件框 ADM95291B (蓝色)</t>
  </si>
  <si>
    <t>剪刀</t>
  </si>
  <si>
    <t>晨光 M＆G 经典型办公剪刀 ASS91307 170mm (红色、蓝色、黑色、咖啡色) (颜色随机)</t>
  </si>
  <si>
    <t>板夹</t>
  </si>
  <si>
    <t>晨光 M＆G 竖式透明板夹 ADM94512 A4 (红色、蓝色、绿色、白色) (颜色随机)</t>
  </si>
  <si>
    <t>块</t>
  </si>
  <si>
    <t>纽扣袋</t>
  </si>
  <si>
    <r>
      <rPr>
        <sz val="11"/>
        <color rgb="FF333333"/>
        <rFont val="宋体"/>
        <charset val="134"/>
      </rPr>
      <t xml:space="preserve">晨光 M＆G 方格纽扣袋 ADM94516 A4 (红色、蓝色、绿色、白色)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</si>
  <si>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抽杆夹</t>
  </si>
  <si>
    <t>晨光 M＆G 五色小三角抽杆夹 ADM95182 A4 7.5mm (红色、黄色、绿色、紫色、白色) 5个/套</t>
  </si>
  <si>
    <t>套</t>
  </si>
  <si>
    <t>塑料档案盒</t>
  </si>
  <si>
    <t>晨光 M＆G 档案盒 ADM94817B A4 55mm (蓝色)</t>
  </si>
  <si>
    <t>档案袋</t>
  </si>
  <si>
    <t>国产 牛皮纸档案袋 ZB-15 A4 50个/包</t>
  </si>
  <si>
    <t>包</t>
  </si>
  <si>
    <t>牛皮纸档案盒</t>
  </si>
  <si>
    <t>得力 deli 纯浆牛皮纸档案盒 50mm 5925 10个/包</t>
  </si>
  <si>
    <t>双强力文件夹</t>
  </si>
  <si>
    <t>晨光 M＆G 新锐派双强力文件夹 ADM95088 A4 (蓝色)</t>
  </si>
  <si>
    <t>钢卷尺</t>
  </si>
  <si>
    <t>晨光 M＆G 标准钢卷尺 AHT99103 5m</t>
  </si>
  <si>
    <t>软面抄</t>
  </si>
  <si>
    <r>
      <rPr>
        <sz val="11"/>
        <color rgb="FF333333"/>
        <rFont val="宋体"/>
        <charset val="134"/>
      </rPr>
      <t xml:space="preserve">何如 HOTROCK 牛皮纸面 无线装订本 N0041 B5 (混色) 40页/本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</si>
  <si>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皮面本</t>
  </si>
  <si>
    <t>晨光 M＆G 雅致办公仿皮本 APY4G361 A5 (黑色、棕色) 96页/本 (颜色随机)</t>
  </si>
  <si>
    <t>会议记录皮本</t>
  </si>
  <si>
    <t>晨光 M＆G 会议记录皮本 APYLJ487 B5 (黑色) 100页/本</t>
  </si>
  <si>
    <t>Q7红笔</t>
  </si>
  <si>
    <r>
      <rPr>
        <sz val="11"/>
        <color rgb="FF333333"/>
        <rFont val="宋体"/>
        <charset val="134"/>
      </rPr>
      <t xml:space="preserve">晨光 M＆G 中性笔 Q7 0.5mm (红色)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(替芯：MG6102)</t>
    </r>
  </si>
  <si>
    <t>k35黑笔</t>
  </si>
  <si>
    <r>
      <rPr>
        <sz val="11"/>
        <color rgb="FF333333"/>
        <rFont val="宋体"/>
        <charset val="134"/>
      </rPr>
      <t xml:space="preserve">晨光 M＆G 中性笔 K-35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(替芯：G-5)</t>
    </r>
  </si>
  <si>
    <t>Q7黑笔</t>
  </si>
  <si>
    <r>
      <rPr>
        <sz val="11"/>
        <color rgb="FF333333"/>
        <rFont val="宋体"/>
        <charset val="134"/>
      </rPr>
      <t xml:space="preserve">晨光 M＆G 中性笔 Q7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(替芯：MG6102)</t>
    </r>
  </si>
  <si>
    <t>k35黑笔笔芯</t>
  </si>
  <si>
    <r>
      <rPr>
        <sz val="11"/>
        <color rgb="FF333333"/>
        <rFont val="宋体"/>
        <charset val="134"/>
      </rPr>
      <t xml:space="preserve">晨光 M＆G 中性笔芯 G-5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(适用于AGP89501、AGP87902、AGPK3507、GP1008、GP1163、GP1165、GP1350、K35型号中性笔)</t>
    </r>
  </si>
  <si>
    <t>Q7黑笔笔芯</t>
  </si>
  <si>
    <r>
      <rPr>
        <sz val="11"/>
        <color rgb="FF333333"/>
        <rFont val="宋体"/>
        <charset val="134"/>
      </rPr>
      <t xml:space="preserve">晨光 M＆G 中性替芯 MG-6102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(适用于GP1700、AGP12011、AGP61405、GP1115、GP1208、GP1361、Q7、VGP301型号中性笔)</t>
    </r>
  </si>
  <si>
    <t>Q7红笔笔芯</t>
  </si>
  <si>
    <r>
      <rPr>
        <sz val="11"/>
        <color rgb="FF333333"/>
        <rFont val="宋体"/>
        <charset val="134"/>
      </rPr>
      <t xml:space="preserve">晨光 M＆G 中性替芯 MG-6102 0.5mm (红色)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(适用于GP1700、AGP12011、AGP61405、GP1115、GP1208、GP1361、Q7、VGP301型号中性笔)</t>
    </r>
  </si>
  <si>
    <t>小双头记号笔</t>
  </si>
  <si>
    <t>晨光 M＆G 小双头记号笔 MG-2130 细头2.0mm，极细头0.5mm (黑色) 12支/盒</t>
  </si>
  <si>
    <t>蓝色记号笔</t>
  </si>
  <si>
    <t>晨光 M＆G 油性记号笔 APMY2204 2.0mm (蓝色)</t>
  </si>
  <si>
    <t>黑色白板笔</t>
  </si>
  <si>
    <t>得力 deli 白板笔 6801 2.0mm (黑色)</t>
  </si>
  <si>
    <t>红色白板笔</t>
  </si>
  <si>
    <t>得力 deli 白板笔 6801 2.0mm (红色)</t>
  </si>
  <si>
    <t>蓝色白板笔</t>
  </si>
  <si>
    <t>得力 deli 白板笔 6801 2.0mm (蓝色)</t>
  </si>
  <si>
    <t>铅笔</t>
  </si>
  <si>
    <t>晨光 M＆G 带橡皮红黑色木杆2B铅笔 AWP30804</t>
  </si>
  <si>
    <t>橡皮</t>
  </si>
  <si>
    <t>长城 GREAT WALL 高级绘图橡皮 1132 43*12*11mm (白色) 60块/盒</t>
  </si>
  <si>
    <t>卷笔刀</t>
  </si>
  <si>
    <t>马培德 Maped 单孔合金卷笔刀 534019 (黑色、银色) (颜色随机)</t>
  </si>
  <si>
    <t>笔筒</t>
  </si>
  <si>
    <t>得力 deli 丝网笔筒 908 方形 (黑色)</t>
  </si>
  <si>
    <t>大号美工刀</t>
  </si>
  <si>
    <r>
      <rPr>
        <sz val="11"/>
        <color rgb="FF333333"/>
        <rFont val="宋体"/>
        <charset val="134"/>
      </rPr>
      <t xml:space="preserve">得力 deli 大号美工刀 2001 18mm (混色)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</si>
  <si>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小号美工刀</t>
  </si>
  <si>
    <r>
      <rPr>
        <sz val="11"/>
        <color rgb="FF333333"/>
        <rFont val="宋体"/>
        <charset val="134"/>
      </rPr>
      <t xml:space="preserve">得力 deli 附折刀器小号美工刀 2051 9mm (混色)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</si>
  <si>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小号美工刀刀片</t>
  </si>
  <si>
    <t>晨光 M＆G 小号美工刀刀片 ASS91414 9mm</t>
  </si>
  <si>
    <t>大号美工刀刀片</t>
  </si>
  <si>
    <t>晨光 M＆G 大号美工刀刀片 ASS91413 18mm</t>
  </si>
  <si>
    <t>自粘性标签1</t>
  </si>
  <si>
    <t>晨光 M＆G 自粘性标签 YT-03 3枚*10 73*34mm (红色) 10张/包</t>
  </si>
  <si>
    <t>自粘性标签2</t>
  </si>
  <si>
    <t>晨光 M＆G 自粘性标签 YT-09 6枚*10 49*23mm (红色) 10张/包 (二等分)</t>
  </si>
  <si>
    <t>自粘性标签3</t>
  </si>
  <si>
    <t>晨光 M＆G 自粘性标签 YT-11 9枚*10 33*25mm (红色) 10张/包 (二等分)</t>
  </si>
  <si>
    <t>红色印台</t>
  </si>
  <si>
    <t>得力 deli 圆形快干印台 9863 (红色)</t>
  </si>
  <si>
    <t>蓝色印台</t>
  </si>
  <si>
    <t>得力 deli 圆形快干印台 9863 (蓝色)</t>
  </si>
  <si>
    <t>电话机</t>
  </si>
  <si>
    <t>飞利浦 PHILIPS 电话机 CORD118 (黑色)</t>
  </si>
  <si>
    <t>台</t>
  </si>
  <si>
    <t>计算器</t>
  </si>
  <si>
    <t>晨光 M＆G 标朗 12位数字显示桌面型计算器 ADG98837 (黑色)</t>
  </si>
  <si>
    <t>接线板</t>
  </si>
  <si>
    <t>公牛 BULL 拖线板插座 GN-109K 总控6位 3米 (2017新国标)</t>
  </si>
  <si>
    <t>尘推</t>
  </si>
  <si>
    <t>白云 尘推 90cm</t>
  </si>
  <si>
    <t>拖把</t>
  </si>
  <si>
    <t>国产 白拖把</t>
  </si>
  <si>
    <t>扫把</t>
  </si>
  <si>
    <t>国产 塑料扫把</t>
  </si>
  <si>
    <t>簸箕</t>
  </si>
  <si>
    <t>国产 带柄簸箕 80*26cm</t>
  </si>
  <si>
    <t>垃圾桶</t>
  </si>
  <si>
    <t>晨光 M＆G 圆形镂空废纸篓 ALJ99410 10L (蓝色)</t>
  </si>
  <si>
    <t>小垃圾袋</t>
  </si>
  <si>
    <t>科力普 COLIPU 加厚型垃圾袋 断点式 50cm*60cm 1s (黑色) 30只/卷</t>
  </si>
  <si>
    <t>大垃圾袋</t>
  </si>
  <si>
    <t>科力普 COLIPU 加厚型垃圾袋 平口式 90cm*100cm 2s (黑色) 10只/包</t>
  </si>
  <si>
    <t>有线键盘</t>
  </si>
  <si>
    <t>罗技 Logitech 有线键盘 K120 (黑色)</t>
  </si>
  <si>
    <t>无线鼠标</t>
  </si>
  <si>
    <t>罗技 Logitech 无线鼠标 M280 (黑色)</t>
  </si>
  <si>
    <t>有线鼠标</t>
  </si>
  <si>
    <t>罗技 Logitech 有线鼠标 M100R (黑色) USB</t>
  </si>
  <si>
    <t>鼠标垫</t>
  </si>
  <si>
    <t>国产 维杜卡 (VEEDOOCA)鼠标垫 薄型耐用 18*22cm</t>
  </si>
  <si>
    <t>卷纸</t>
  </si>
  <si>
    <t>金佰利 Kimberly-Clark 舒洁卷筒卫生纸三层 2216 210段/卷10卷/提</t>
  </si>
  <si>
    <t>提</t>
  </si>
  <si>
    <t>抽纸</t>
  </si>
  <si>
    <t>清风 Breeze 原木纯品盒装面巾纸 B339A18 双层 180抽/盒 3盒/提</t>
  </si>
  <si>
    <t>信封</t>
  </si>
  <si>
    <t>一次性茶杯</t>
  </si>
  <si>
    <t>桶</t>
  </si>
  <si>
    <t>盘点人：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</si>
</sst>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5.5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3" Type="http://schemas.openxmlformats.org/officeDocument/2006/relationships/image" Target="media/image72.jpeg"/><Relationship Id="rId72" Type="http://schemas.openxmlformats.org/officeDocument/2006/relationships/image" Target="media/image71.png"/><Relationship Id="rId71" Type="http://schemas.openxmlformats.org/officeDocument/2006/relationships/image" Target="media/image70.jpeg"/><Relationship Id="rId70" Type="http://schemas.openxmlformats.org/officeDocument/2006/relationships/image" Target="media/image69.jpeg"/><Relationship Id="rId7" Type="http://schemas.openxmlformats.org/officeDocument/2006/relationships/image" Target="media/image6.jpeg"/><Relationship Id="rId69" Type="http://schemas.openxmlformats.org/officeDocument/2006/relationships/image" Target="media/image68.jpeg"/><Relationship Id="rId68" Type="http://schemas.openxmlformats.org/officeDocument/2006/relationships/image" Target="media/image67.jpeg"/><Relationship Id="rId67" Type="http://schemas.openxmlformats.org/officeDocument/2006/relationships/image" Target="media/image66.jpeg"/><Relationship Id="rId66" Type="http://schemas.openxmlformats.org/officeDocument/2006/relationships/image" Target="media/image65.jpeg"/><Relationship Id="rId65" Type="http://schemas.openxmlformats.org/officeDocument/2006/relationships/image" Target="media/image64.jpeg"/><Relationship Id="rId64" Type="http://schemas.openxmlformats.org/officeDocument/2006/relationships/image" Target="media/image63.jpeg"/><Relationship Id="rId63" Type="http://schemas.openxmlformats.org/officeDocument/2006/relationships/image" Target="media/image62.jpeg"/><Relationship Id="rId62" Type="http://schemas.openxmlformats.org/officeDocument/2006/relationships/image" Target="media/image61.jpeg"/><Relationship Id="rId61" Type="http://schemas.openxmlformats.org/officeDocument/2006/relationships/image" Target="media/image60.jpeg"/><Relationship Id="rId60" Type="http://schemas.openxmlformats.org/officeDocument/2006/relationships/image" Target="media/image59.jpeg"/><Relationship Id="rId6" Type="http://schemas.openxmlformats.org/officeDocument/2006/relationships/image" Target="media/image5.jpeg"/><Relationship Id="rId59" Type="http://schemas.openxmlformats.org/officeDocument/2006/relationships/image" Target="media/image58.jpeg"/><Relationship Id="rId58" Type="http://schemas.openxmlformats.org/officeDocument/2006/relationships/image" Target="media/image57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tabSelected="1" zoomScale="80" zoomScaleNormal="80" topLeftCell="A72" workbookViewId="0">
      <selection activeCell="A77" sqref="A77:G77"/>
    </sheetView>
  </sheetViews>
  <sheetFormatPr defaultColWidth="9" defaultRowHeight="13.5"/>
  <cols>
    <col min="1" max="1" width="12.65" customWidth="1"/>
    <col min="2" max="2" width="19.8416666666667" customWidth="1"/>
    <col min="3" max="3" width="42.6583333333333" customWidth="1"/>
    <col min="4" max="4" width="20.775" customWidth="1"/>
    <col min="5" max="5" width="13.9" customWidth="1"/>
    <col min="6" max="6" width="16.0916666666667" customWidth="1"/>
    <col min="7" max="7" width="14.9916666666667" customWidth="1"/>
  </cols>
  <sheetData>
    <row r="1" ht="90" customHeight="1" spans="1:7">
      <c r="A1" s="2" t="s">
        <v>0</v>
      </c>
      <c r="B1" s="2"/>
      <c r="C1" s="2"/>
      <c r="D1" s="2"/>
      <c r="E1" s="2"/>
      <c r="F1" s="2"/>
      <c r="G1" s="2"/>
    </row>
    <row r="2" ht="51" customHeight="1" spans="1:7">
      <c r="A2" s="3" t="s">
        <v>1</v>
      </c>
      <c r="B2" s="3"/>
      <c r="C2" s="3"/>
      <c r="D2" s="3" t="s">
        <v>2</v>
      </c>
      <c r="E2" s="3"/>
      <c r="F2" s="3"/>
      <c r="G2" s="3"/>
    </row>
    <row r="3" ht="28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4" t="s">
        <v>9</v>
      </c>
    </row>
    <row r="4" ht="35" customHeight="1" spans="1:7">
      <c r="A4" s="4"/>
      <c r="B4" s="4"/>
      <c r="C4" s="4"/>
      <c r="D4" s="4"/>
      <c r="E4" s="4"/>
      <c r="F4" s="6"/>
      <c r="G4" s="4"/>
    </row>
    <row r="5" s="1" customFormat="1" ht="88" customHeight="1" spans="1:9">
      <c r="A5" s="7">
        <v>1</v>
      </c>
      <c r="B5" s="8" t="s">
        <v>10</v>
      </c>
      <c r="C5" s="9" t="s">
        <v>11</v>
      </c>
      <c r="D5" s="10" t="str">
        <f>_xlfn.DISPIMG("ID_A09C11BAE75F4B05B11F52765B6661C4",1)</f>
        <v>=DISPIMG("ID_A09C11BAE75F4B05B11F52765B6661C4",1)</v>
      </c>
      <c r="E5" s="11" t="s">
        <v>12</v>
      </c>
      <c r="F5" s="12"/>
      <c r="G5" s="10"/>
      <c r="I5" s="16"/>
    </row>
    <row r="6" s="1" customFormat="1" ht="88" customHeight="1" spans="1:7">
      <c r="A6" s="7">
        <v>2</v>
      </c>
      <c r="B6" s="8" t="s">
        <v>13</v>
      </c>
      <c r="C6" s="9" t="s">
        <v>14</v>
      </c>
      <c r="D6" s="10" t="str">
        <f>_xlfn.DISPIMG("ID_B3BBEE27B9CA47719541CE594FE71E29",1)</f>
        <v>=DISPIMG("ID_B3BBEE27B9CA47719541CE594FE71E29",1)</v>
      </c>
      <c r="E6" s="8" t="s">
        <v>15</v>
      </c>
      <c r="F6" s="8"/>
      <c r="G6" s="10"/>
    </row>
    <row r="7" s="1" customFormat="1" ht="88" customHeight="1" spans="1:7">
      <c r="A7" s="7">
        <v>3</v>
      </c>
      <c r="B7" s="8" t="s">
        <v>16</v>
      </c>
      <c r="C7" s="9" t="s">
        <v>17</v>
      </c>
      <c r="D7" s="10" t="str">
        <f>_xlfn.DISPIMG("ID_872F04A138BF4620B0AECD4817B6CCB3",1)</f>
        <v>=DISPIMG("ID_872F04A138BF4620B0AECD4817B6CCB3",1)</v>
      </c>
      <c r="E7" s="8" t="s">
        <v>18</v>
      </c>
      <c r="F7" s="8"/>
      <c r="G7" s="10"/>
    </row>
    <row r="8" s="1" customFormat="1" ht="88" customHeight="1" spans="1:7">
      <c r="A8" s="7">
        <v>4</v>
      </c>
      <c r="B8" s="8" t="s">
        <v>19</v>
      </c>
      <c r="C8" s="9" t="s">
        <v>20</v>
      </c>
      <c r="D8" s="10" t="str">
        <f>_xlfn.DISPIMG("ID_D1C9EEB03655491E81D85F58F8D8389A",1)</f>
        <v>=DISPIMG("ID_D1C9EEB03655491E81D85F58F8D8389A",1)</v>
      </c>
      <c r="E8" s="8" t="s">
        <v>18</v>
      </c>
      <c r="F8" s="8"/>
      <c r="G8" s="10"/>
    </row>
    <row r="9" s="1" customFormat="1" ht="88" customHeight="1" spans="1:7">
      <c r="A9" s="7">
        <v>5</v>
      </c>
      <c r="B9" s="8" t="s">
        <v>21</v>
      </c>
      <c r="C9" s="9" t="s">
        <v>22</v>
      </c>
      <c r="D9" s="10" t="str">
        <f>_xlfn.DISPIMG("ID_E0A860F3CE364EDE9C3306634431E138",1)</f>
        <v>=DISPIMG("ID_E0A860F3CE364EDE9C3306634431E138",1)</v>
      </c>
      <c r="E9" s="8" t="s">
        <v>23</v>
      </c>
      <c r="F9" s="8"/>
      <c r="G9" s="10"/>
    </row>
    <row r="10" s="1" customFormat="1" ht="88" customHeight="1" spans="1:7">
      <c r="A10" s="7">
        <v>6</v>
      </c>
      <c r="B10" s="8" t="s">
        <v>24</v>
      </c>
      <c r="C10" s="9" t="s">
        <v>25</v>
      </c>
      <c r="D10" s="10" t="str">
        <f>_xlfn.DISPIMG("ID_6E420B2B652248A19602FEC669DE84B6",1)</f>
        <v>=DISPIMG("ID_6E420B2B652248A19602FEC669DE84B6",1)</v>
      </c>
      <c r="E10" s="8" t="s">
        <v>23</v>
      </c>
      <c r="F10" s="8"/>
      <c r="G10" s="10"/>
    </row>
    <row r="11" s="1" customFormat="1" ht="88" customHeight="1" spans="1:7">
      <c r="A11" s="7">
        <v>7</v>
      </c>
      <c r="B11" s="8" t="s">
        <v>26</v>
      </c>
      <c r="C11" s="9" t="s">
        <v>27</v>
      </c>
      <c r="D11" s="10" t="str">
        <f>_xlfn.DISPIMG("ID_77E81E0788C049EFAC75F46626E42628",1)</f>
        <v>=DISPIMG("ID_77E81E0788C049EFAC75F46626E42628",1)</v>
      </c>
      <c r="E11" s="8" t="s">
        <v>28</v>
      </c>
      <c r="F11" s="8"/>
      <c r="G11" s="10"/>
    </row>
    <row r="12" s="1" customFormat="1" ht="88" customHeight="1" spans="1:7">
      <c r="A12" s="7">
        <v>8</v>
      </c>
      <c r="B12" s="8" t="s">
        <v>29</v>
      </c>
      <c r="C12" s="9" t="s">
        <v>30</v>
      </c>
      <c r="D12" s="10" t="str">
        <f>_xlfn.DISPIMG("ID_E9455644F99F4BCD983702A541837F04",1)</f>
        <v>=DISPIMG("ID_E9455644F99F4BCD983702A541837F04",1)</v>
      </c>
      <c r="E12" s="8" t="s">
        <v>28</v>
      </c>
      <c r="F12" s="8"/>
      <c r="G12" s="10"/>
    </row>
    <row r="13" s="1" customFormat="1" ht="88" customHeight="1" spans="1:7">
      <c r="A13" s="7">
        <v>9</v>
      </c>
      <c r="B13" s="9" t="s">
        <v>31</v>
      </c>
      <c r="C13" s="9" t="s">
        <v>32</v>
      </c>
      <c r="D13" s="10" t="str">
        <f>_xlfn.DISPIMG("ID_209B8609AD5C4DC383F57746B5994194",1)</f>
        <v>=DISPIMG("ID_209B8609AD5C4DC383F57746B5994194",1)</v>
      </c>
      <c r="E13" s="8" t="s">
        <v>28</v>
      </c>
      <c r="F13" s="8"/>
      <c r="G13" s="10"/>
    </row>
    <row r="14" s="1" customFormat="1" ht="88" customHeight="1" spans="1:7">
      <c r="A14" s="7">
        <v>10</v>
      </c>
      <c r="B14" s="9" t="s">
        <v>33</v>
      </c>
      <c r="C14" s="9" t="s">
        <v>34</v>
      </c>
      <c r="D14" s="10" t="str">
        <f>_xlfn.DISPIMG("ID_1FDE17FEB37E4411BD6BADB62954FB3C",1)</f>
        <v>=DISPIMG("ID_1FDE17FEB37E4411BD6BADB62954FB3C",1)</v>
      </c>
      <c r="E14" s="8" t="s">
        <v>35</v>
      </c>
      <c r="F14" s="8"/>
      <c r="G14" s="10"/>
    </row>
    <row r="15" s="1" customFormat="1" ht="88" customHeight="1" spans="1:7">
      <c r="A15" s="7">
        <v>11</v>
      </c>
      <c r="B15" s="9" t="s">
        <v>36</v>
      </c>
      <c r="C15" s="9" t="s">
        <v>37</v>
      </c>
      <c r="D15" s="10" t="str">
        <f>_xlfn.DISPIMG("ID_6DDC4C99CE8D4950AC5C6035C3F917C1",1)</f>
        <v>=DISPIMG("ID_6DDC4C99CE8D4950AC5C6035C3F917C1",1)</v>
      </c>
      <c r="E15" s="8" t="s">
        <v>35</v>
      </c>
      <c r="F15" s="8"/>
      <c r="G15" s="10"/>
    </row>
    <row r="16" s="1" customFormat="1" ht="88" customHeight="1" spans="1:7">
      <c r="A16" s="7">
        <v>12</v>
      </c>
      <c r="B16" s="8" t="s">
        <v>38</v>
      </c>
      <c r="C16" s="9" t="s">
        <v>39</v>
      </c>
      <c r="D16" s="10" t="str">
        <f>_xlfn.DISPIMG("ID_FA6E1AB090BC43089550E4E327366DA7",1)</f>
        <v>=DISPIMG("ID_FA6E1AB090BC43089550E4E327366DA7",1)</v>
      </c>
      <c r="E16" s="8" t="s">
        <v>40</v>
      </c>
      <c r="F16" s="8"/>
      <c r="G16" s="10"/>
    </row>
    <row r="17" s="1" customFormat="1" ht="88" customHeight="1" spans="1:7">
      <c r="A17" s="7">
        <v>13</v>
      </c>
      <c r="B17" s="8" t="s">
        <v>41</v>
      </c>
      <c r="C17" s="9" t="s">
        <v>42</v>
      </c>
      <c r="D17" s="10" t="str">
        <f>_xlfn.DISPIMG("ID_93311EFBF90D4A7C89D26267C700F9CE",1)</f>
        <v>=DISPIMG("ID_93311EFBF90D4A7C89D26267C700F9CE",1)</v>
      </c>
      <c r="E17" s="8" t="s">
        <v>43</v>
      </c>
      <c r="F17" s="8"/>
      <c r="G17" s="10"/>
    </row>
    <row r="18" s="1" customFormat="1" ht="88" customHeight="1" spans="1:7">
      <c r="A18" s="7">
        <v>14</v>
      </c>
      <c r="B18" s="8" t="s">
        <v>44</v>
      </c>
      <c r="C18" s="9" t="s">
        <v>45</v>
      </c>
      <c r="D18" s="10" t="str">
        <f>_xlfn.DISPIMG("ID_5F17BA3E3D1647FCACA67FBA0D32E5BA",1)</f>
        <v>=DISPIMG("ID_5F17BA3E3D1647FCACA67FBA0D32E5BA",1)</v>
      </c>
      <c r="E18" s="8" t="s">
        <v>46</v>
      </c>
      <c r="F18" s="8"/>
      <c r="G18" s="10"/>
    </row>
    <row r="19" s="1" customFormat="1" ht="88" customHeight="1" spans="1:7">
      <c r="A19" s="7">
        <v>15</v>
      </c>
      <c r="B19" s="8" t="s">
        <v>47</v>
      </c>
      <c r="C19" s="9" t="s">
        <v>48</v>
      </c>
      <c r="D19" s="10" t="str">
        <f>_xlfn.DISPIMG("ID_2F0736931F4B49E4B909D95162F0772C",1)</f>
        <v>=DISPIMG("ID_2F0736931F4B49E4B909D95162F0772C",1)</v>
      </c>
      <c r="E19" s="8" t="s">
        <v>49</v>
      </c>
      <c r="F19" s="8"/>
      <c r="G19" s="10"/>
    </row>
    <row r="20" s="1" customFormat="1" ht="88" customHeight="1" spans="1:7">
      <c r="A20" s="7">
        <v>16</v>
      </c>
      <c r="B20" s="8" t="s">
        <v>50</v>
      </c>
      <c r="C20" s="9" t="s">
        <v>51</v>
      </c>
      <c r="D20" s="10" t="str">
        <f>_xlfn.DISPIMG("ID_77F24E8BF6B7406EA1E5CC97BFC734FD",1)</f>
        <v>=DISPIMG("ID_77F24E8BF6B7406EA1E5CC97BFC734FD",1)</v>
      </c>
      <c r="E20" s="8" t="s">
        <v>18</v>
      </c>
      <c r="F20" s="8"/>
      <c r="G20" s="10"/>
    </row>
    <row r="21" s="1" customFormat="1" ht="88" customHeight="1" spans="1:7">
      <c r="A21" s="7">
        <v>17</v>
      </c>
      <c r="B21" s="8" t="s">
        <v>52</v>
      </c>
      <c r="C21" s="9" t="s">
        <v>53</v>
      </c>
      <c r="D21" s="10" t="str">
        <f>_xlfn.DISPIMG("ID_0223738411254DEFB5AFBF1E27371445",1)</f>
        <v>=DISPIMG("ID_0223738411254DEFB5AFBF1E27371445",1)</v>
      </c>
      <c r="E21" s="8" t="s">
        <v>23</v>
      </c>
      <c r="F21" s="8"/>
      <c r="G21" s="10"/>
    </row>
    <row r="22" s="1" customFormat="1" ht="88" customHeight="1" spans="1:7">
      <c r="A22" s="7">
        <v>18</v>
      </c>
      <c r="B22" s="8" t="s">
        <v>54</v>
      </c>
      <c r="C22" s="9" t="s">
        <v>55</v>
      </c>
      <c r="D22" s="10" t="str">
        <f>_xlfn.DISPIMG("ID_D7522A12C5C3401AAE588B7D49575A57",1)</f>
        <v>=DISPIMG("ID_D7522A12C5C3401AAE588B7D49575A57",1)</v>
      </c>
      <c r="E22" s="8" t="s">
        <v>23</v>
      </c>
      <c r="F22" s="8"/>
      <c r="G22" s="10"/>
    </row>
    <row r="23" s="1" customFormat="1" ht="88" customHeight="1" spans="1:7">
      <c r="A23" s="7">
        <v>19</v>
      </c>
      <c r="B23" s="8" t="s">
        <v>56</v>
      </c>
      <c r="C23" s="9" t="s">
        <v>57</v>
      </c>
      <c r="D23" s="10" t="str">
        <f>_xlfn.DISPIMG("ID_1AC7DDDE559D46729A47F77D20EBD05E",1)</f>
        <v>=DISPIMG("ID_1AC7DDDE559D46729A47F77D20EBD05E",1)</v>
      </c>
      <c r="E23" s="8" t="s">
        <v>49</v>
      </c>
      <c r="F23" s="8"/>
      <c r="G23" s="10"/>
    </row>
    <row r="24" s="1" customFormat="1" ht="88" customHeight="1" spans="1:7">
      <c r="A24" s="7">
        <v>20</v>
      </c>
      <c r="B24" s="8" t="s">
        <v>58</v>
      </c>
      <c r="C24" s="9" t="s">
        <v>59</v>
      </c>
      <c r="D24" s="10" t="str">
        <f>_xlfn.DISPIMG("ID_0BBBDB711F844753B83DB1D5A881CCC6",1)</f>
        <v>=DISPIMG("ID_0BBBDB711F844753B83DB1D5A881CCC6",1)</v>
      </c>
      <c r="E24" s="8" t="s">
        <v>60</v>
      </c>
      <c r="F24" s="8"/>
      <c r="G24" s="10"/>
    </row>
    <row r="25" s="1" customFormat="1" ht="88" customHeight="1" spans="1:7">
      <c r="A25" s="7">
        <v>21</v>
      </c>
      <c r="B25" s="8" t="s">
        <v>61</v>
      </c>
      <c r="C25" s="9" t="s">
        <v>62</v>
      </c>
      <c r="D25" s="10" t="str">
        <f>_xlfn.DISPIMG("ID_584440574BD44113B9C108DFF3199DCB",1)</f>
        <v>=DISPIMG("ID_584440574BD44113B9C108DFF3199DCB",1)</v>
      </c>
      <c r="E25" s="8" t="s">
        <v>23</v>
      </c>
      <c r="F25" s="8"/>
      <c r="G25" s="10"/>
    </row>
    <row r="26" s="1" customFormat="1" ht="88" customHeight="1" spans="1:7">
      <c r="A26" s="7">
        <v>22</v>
      </c>
      <c r="B26" s="8" t="s">
        <v>63</v>
      </c>
      <c r="C26" s="9" t="s">
        <v>64</v>
      </c>
      <c r="D26" s="10" t="str">
        <f>_xlfn.DISPIMG("ID_391BF41BC1B046F589F9DAB1A78101E7",1)</f>
        <v>=DISPIMG("ID_391BF41BC1B046F589F9DAB1A78101E7",1)</v>
      </c>
      <c r="E26" s="8" t="s">
        <v>65</v>
      </c>
      <c r="F26" s="8"/>
      <c r="G26" s="10"/>
    </row>
    <row r="27" s="1" customFormat="1" ht="88" customHeight="1" spans="1:7">
      <c r="A27" s="7">
        <v>23</v>
      </c>
      <c r="B27" s="8" t="s">
        <v>66</v>
      </c>
      <c r="C27" s="9" t="s">
        <v>67</v>
      </c>
      <c r="D27" s="10" t="str">
        <f>_xlfn.DISPIMG("ID_FC1D37C261E54B10AF3A6EBDB236DBEC",1)</f>
        <v>=DISPIMG("ID_FC1D37C261E54B10AF3A6EBDB236DBEC",1)</v>
      </c>
      <c r="E27" s="8" t="s">
        <v>23</v>
      </c>
      <c r="F27" s="8"/>
      <c r="G27" s="10"/>
    </row>
    <row r="28" s="1" customFormat="1" ht="88" customHeight="1" spans="1:7">
      <c r="A28" s="7">
        <v>24</v>
      </c>
      <c r="B28" s="8" t="s">
        <v>68</v>
      </c>
      <c r="C28" s="9" t="s">
        <v>69</v>
      </c>
      <c r="D28" s="10" t="str">
        <f>_xlfn.DISPIMG("ID_097818D328A84622A940913166B570FE",1)</f>
        <v>=DISPIMG("ID_097818D328A84622A940913166B570FE",1)</v>
      </c>
      <c r="E28" s="8" t="s">
        <v>70</v>
      </c>
      <c r="F28" s="8"/>
      <c r="G28" s="10"/>
    </row>
    <row r="29" s="1" customFormat="1" ht="88" customHeight="1" spans="1:7">
      <c r="A29" s="7">
        <v>25</v>
      </c>
      <c r="B29" s="8" t="s">
        <v>71</v>
      </c>
      <c r="C29" s="9" t="s">
        <v>72</v>
      </c>
      <c r="D29" s="10" t="str">
        <f>_xlfn.DISPIMG("ID_95B2FC8B3A6D4312B7B363B51CBB69B0",1)</f>
        <v>=DISPIMG("ID_95B2FC8B3A6D4312B7B363B51CBB69B0",1)</v>
      </c>
      <c r="E29" s="8" t="s">
        <v>70</v>
      </c>
      <c r="F29" s="8"/>
      <c r="G29" s="10"/>
    </row>
    <row r="30" s="1" customFormat="1" ht="88" customHeight="1" spans="1:7">
      <c r="A30" s="7">
        <v>26</v>
      </c>
      <c r="B30" s="8" t="s">
        <v>73</v>
      </c>
      <c r="C30" s="9" t="s">
        <v>74</v>
      </c>
      <c r="D30" s="10" t="str">
        <f>_xlfn.DISPIMG("ID_965FBD0B73774FA78463F62BBA9C00E0",1)</f>
        <v>=DISPIMG("ID_965FBD0B73774FA78463F62BBA9C00E0",1)</v>
      </c>
      <c r="E30" s="8" t="s">
        <v>23</v>
      </c>
      <c r="F30" s="8"/>
      <c r="G30" s="10"/>
    </row>
    <row r="31" s="1" customFormat="1" ht="88" customHeight="1" spans="1:7">
      <c r="A31" s="7">
        <v>27</v>
      </c>
      <c r="B31" s="9" t="s">
        <v>75</v>
      </c>
      <c r="C31" s="9" t="s">
        <v>76</v>
      </c>
      <c r="D31" s="10" t="str">
        <f>_xlfn.DISPIMG("ID_82F765FE741B49B6BA33013D0F8BF4EE",1)</f>
        <v>=DISPIMG("ID_82F765FE741B49B6BA33013D0F8BF4EE",1)</v>
      </c>
      <c r="E31" s="8" t="s">
        <v>49</v>
      </c>
      <c r="F31" s="8"/>
      <c r="G31" s="10"/>
    </row>
    <row r="32" s="1" customFormat="1" ht="88" customHeight="1" spans="1:7">
      <c r="A32" s="7">
        <v>28</v>
      </c>
      <c r="B32" s="8" t="s">
        <v>77</v>
      </c>
      <c r="C32" s="9" t="s">
        <v>78</v>
      </c>
      <c r="D32" s="10" t="str">
        <f>_xlfn.DISPIMG("ID_FECA7370C330403C89F2EB5394210C7E",1)</f>
        <v>=DISPIMG("ID_FECA7370C330403C89F2EB5394210C7E",1)</v>
      </c>
      <c r="E32" s="8" t="s">
        <v>15</v>
      </c>
      <c r="F32" s="8"/>
      <c r="G32" s="10"/>
    </row>
    <row r="33" s="1" customFormat="1" ht="88" customHeight="1" spans="1:7">
      <c r="A33" s="7">
        <v>29</v>
      </c>
      <c r="B33" s="8" t="s">
        <v>79</v>
      </c>
      <c r="C33" s="9" t="s">
        <v>80</v>
      </c>
      <c r="D33" s="10" t="str">
        <f>_xlfn.DISPIMG("ID_AF09E852CB4C4BE3853890221D56395B",1)</f>
        <v>=DISPIMG("ID_AF09E852CB4C4BE3853890221D56395B",1)</v>
      </c>
      <c r="E33" s="8" t="s">
        <v>15</v>
      </c>
      <c r="F33" s="8"/>
      <c r="G33" s="10"/>
    </row>
    <row r="34" s="1" customFormat="1" ht="88" customHeight="1" spans="1:7">
      <c r="A34" s="7">
        <v>30</v>
      </c>
      <c r="B34" s="8" t="s">
        <v>81</v>
      </c>
      <c r="C34" s="9" t="s">
        <v>82</v>
      </c>
      <c r="D34" s="10" t="str">
        <f>_xlfn.DISPIMG("ID_FB8EB4940FCC4C8BB30BAC6CFA25EB96",1)</f>
        <v>=DISPIMG("ID_FB8EB4940FCC4C8BB30BAC6CFA25EB96",1)</v>
      </c>
      <c r="E34" s="8" t="s">
        <v>15</v>
      </c>
      <c r="F34" s="8"/>
      <c r="G34" s="10"/>
    </row>
    <row r="35" s="1" customFormat="1" ht="88" customHeight="1" spans="1:7">
      <c r="A35" s="7">
        <v>31</v>
      </c>
      <c r="B35" s="8" t="s">
        <v>83</v>
      </c>
      <c r="C35" s="9" t="s">
        <v>84</v>
      </c>
      <c r="D35" s="10" t="str">
        <f>_xlfn.DISPIMG("ID_12C40AB947ED48F1AA4FEA8DE7950537",1)</f>
        <v>=DISPIMG("ID_12C40AB947ED48F1AA4FEA8DE7950537",1)</v>
      </c>
      <c r="E35" s="8" t="s">
        <v>40</v>
      </c>
      <c r="F35" s="8"/>
      <c r="G35" s="10"/>
    </row>
    <row r="36" s="1" customFormat="1" ht="88" customHeight="1" spans="1:7">
      <c r="A36" s="7">
        <v>32</v>
      </c>
      <c r="B36" s="8" t="s">
        <v>85</v>
      </c>
      <c r="C36" s="9" t="s">
        <v>86</v>
      </c>
      <c r="D36" s="10" t="str">
        <f>_xlfn.DISPIMG("ID_A3EE9431D2A64A4C8144E537421B0F96",1)</f>
        <v>=DISPIMG("ID_A3EE9431D2A64A4C8144E537421B0F96",1)</v>
      </c>
      <c r="E36" s="8" t="s">
        <v>40</v>
      </c>
      <c r="F36" s="8"/>
      <c r="G36" s="10"/>
    </row>
    <row r="37" s="1" customFormat="1" ht="88" customHeight="1" spans="1:7">
      <c r="A37" s="7">
        <v>33</v>
      </c>
      <c r="B37" s="8" t="s">
        <v>87</v>
      </c>
      <c r="C37" s="9" t="s">
        <v>88</v>
      </c>
      <c r="D37" s="10" t="str">
        <f>_xlfn.DISPIMG("ID_C4E7C3800A2D4453973EF7F023DDEF06",1)</f>
        <v>=DISPIMG("ID_C4E7C3800A2D4453973EF7F023DDEF06",1)</v>
      </c>
      <c r="E37" s="8" t="s">
        <v>40</v>
      </c>
      <c r="F37" s="8"/>
      <c r="G37" s="10"/>
    </row>
    <row r="38" s="1" customFormat="1" ht="88" customHeight="1" spans="1:7">
      <c r="A38" s="7">
        <v>34</v>
      </c>
      <c r="B38" s="9" t="s">
        <v>89</v>
      </c>
      <c r="C38" s="9" t="s">
        <v>90</v>
      </c>
      <c r="D38" s="10" t="str">
        <f>_xlfn.DISPIMG("ID_F768738E42E04BBD8DFD1B1203210DE8",1)</f>
        <v>=DISPIMG("ID_F768738E42E04BBD8DFD1B1203210DE8",1)</v>
      </c>
      <c r="E38" s="8" t="s">
        <v>40</v>
      </c>
      <c r="F38" s="8"/>
      <c r="G38" s="10"/>
    </row>
    <row r="39" s="1" customFormat="1" ht="88" customHeight="1" spans="1:7">
      <c r="A39" s="7">
        <v>35</v>
      </c>
      <c r="B39" s="8" t="s">
        <v>91</v>
      </c>
      <c r="C39" s="9" t="s">
        <v>92</v>
      </c>
      <c r="D39" s="10" t="str">
        <f>_xlfn.DISPIMG("ID_36539D42C54340CA9FAE19F877414A3D",1)</f>
        <v>=DISPIMG("ID_36539D42C54340CA9FAE19F877414A3D",1)</v>
      </c>
      <c r="E39" s="8" t="s">
        <v>40</v>
      </c>
      <c r="F39" s="8"/>
      <c r="G39" s="10"/>
    </row>
    <row r="40" s="1" customFormat="1" ht="88" customHeight="1" spans="1:7">
      <c r="A40" s="7">
        <v>36</v>
      </c>
      <c r="B40" s="9" t="s">
        <v>93</v>
      </c>
      <c r="C40" s="9" t="s">
        <v>94</v>
      </c>
      <c r="D40" s="10" t="str">
        <f>_xlfn.DISPIMG("ID_B4CDC03564F349F2A5D122912F111FB9",1)</f>
        <v>=DISPIMG("ID_B4CDC03564F349F2A5D122912F111FB9",1)</v>
      </c>
      <c r="E40" s="8" t="s">
        <v>40</v>
      </c>
      <c r="F40" s="8"/>
      <c r="G40" s="10"/>
    </row>
    <row r="41" s="1" customFormat="1" ht="88" customHeight="1" spans="1:7">
      <c r="A41" s="7">
        <v>37</v>
      </c>
      <c r="B41" s="8" t="s">
        <v>95</v>
      </c>
      <c r="C41" s="9" t="s">
        <v>96</v>
      </c>
      <c r="D41" s="10" t="str">
        <f>_xlfn.DISPIMG("ID_F5B7611BFA184FFCA638790FCE59D60A",1)</f>
        <v>=DISPIMG("ID_F5B7611BFA184FFCA638790FCE59D60A",1)</v>
      </c>
      <c r="E41" s="8" t="s">
        <v>40</v>
      </c>
      <c r="F41" s="8"/>
      <c r="G41" s="10"/>
    </row>
    <row r="42" s="1" customFormat="1" ht="88" customHeight="1" spans="1:7">
      <c r="A42" s="7">
        <v>38</v>
      </c>
      <c r="B42" s="8" t="s">
        <v>97</v>
      </c>
      <c r="C42" s="9" t="s">
        <v>98</v>
      </c>
      <c r="D42" s="10" t="str">
        <f>_xlfn.DISPIMG("ID_6BE93FF3B8BD49C0B8FF5002861716ED",1)</f>
        <v>=DISPIMG("ID_6BE93FF3B8BD49C0B8FF5002861716ED",1)</v>
      </c>
      <c r="E42" s="8" t="s">
        <v>40</v>
      </c>
      <c r="F42" s="8"/>
      <c r="G42" s="10"/>
    </row>
    <row r="43" s="1" customFormat="1" ht="88" customHeight="1" spans="1:7">
      <c r="A43" s="7">
        <v>39</v>
      </c>
      <c r="B43" s="8" t="s">
        <v>99</v>
      </c>
      <c r="C43" s="9" t="s">
        <v>100</v>
      </c>
      <c r="D43" s="10" t="str">
        <f>_xlfn.DISPIMG("ID_BDB53F8013AF4739BD9D13A07ED9F6E7",1)</f>
        <v>=DISPIMG("ID_BDB53F8013AF4739BD9D13A07ED9F6E7",1)</v>
      </c>
      <c r="E43" s="8" t="s">
        <v>40</v>
      </c>
      <c r="F43" s="8"/>
      <c r="G43" s="10"/>
    </row>
    <row r="44" s="1" customFormat="1" ht="88" customHeight="1" spans="1:7">
      <c r="A44" s="7">
        <v>40</v>
      </c>
      <c r="B44" s="8" t="s">
        <v>101</v>
      </c>
      <c r="C44" s="9" t="s">
        <v>102</v>
      </c>
      <c r="D44" s="10" t="str">
        <f>_xlfn.DISPIMG("ID_329A6EFFC5A04E6D95C8EB9AA146C53E",1)</f>
        <v>=DISPIMG("ID_329A6EFFC5A04E6D95C8EB9AA146C53E",1)</v>
      </c>
      <c r="E44" s="8" t="s">
        <v>40</v>
      </c>
      <c r="F44" s="8"/>
      <c r="G44" s="10"/>
    </row>
    <row r="45" s="1" customFormat="1" ht="88" customHeight="1" spans="1:7">
      <c r="A45" s="13">
        <v>41</v>
      </c>
      <c r="B45" s="12" t="s">
        <v>103</v>
      </c>
      <c r="C45" s="14" t="s">
        <v>104</v>
      </c>
      <c r="D45" s="15" t="str">
        <f>_xlfn.DISPIMG("ID_3D02D77909664227B8918CE8244CC10C",1)</f>
        <v>=DISPIMG("ID_3D02D77909664227B8918CE8244CC10C",1)</v>
      </c>
      <c r="E45" s="12" t="s">
        <v>40</v>
      </c>
      <c r="F45" s="12"/>
      <c r="G45" s="15"/>
    </row>
    <row r="46" s="1" customFormat="1" ht="88" customHeight="1" spans="1:7">
      <c r="A46" s="7">
        <v>42</v>
      </c>
      <c r="B46" s="8" t="s">
        <v>105</v>
      </c>
      <c r="C46" s="9" t="s">
        <v>106</v>
      </c>
      <c r="D46" s="10" t="str">
        <f>_xlfn.DISPIMG("ID_8EA8039DC5F8442CB0C68ED1008CF60C",1)</f>
        <v>=DISPIMG("ID_8EA8039DC5F8442CB0C68ED1008CF60C",1)</v>
      </c>
      <c r="E46" s="8" t="s">
        <v>40</v>
      </c>
      <c r="F46" s="8"/>
      <c r="G46" s="10"/>
    </row>
    <row r="47" s="1" customFormat="1" ht="88" customHeight="1" spans="1:7">
      <c r="A47" s="7">
        <v>43</v>
      </c>
      <c r="B47" s="8" t="s">
        <v>107</v>
      </c>
      <c r="C47" s="9" t="s">
        <v>108</v>
      </c>
      <c r="D47" s="10" t="str">
        <f>_xlfn.DISPIMG("ID_031D797B28C04A3BB9AC3850EDB57F7D",1)</f>
        <v>=DISPIMG("ID_031D797B28C04A3BB9AC3850EDB57F7D",1)</v>
      </c>
      <c r="E47" s="8" t="s">
        <v>60</v>
      </c>
      <c r="F47" s="8"/>
      <c r="G47" s="10"/>
    </row>
    <row r="48" s="1" customFormat="1" ht="88" customHeight="1" spans="1:7">
      <c r="A48" s="7">
        <v>44</v>
      </c>
      <c r="B48" s="8" t="s">
        <v>109</v>
      </c>
      <c r="C48" s="9" t="s">
        <v>110</v>
      </c>
      <c r="D48" s="10" t="str">
        <f>_xlfn.DISPIMG("ID_048E4651ABBE49DC83EB8B6FE7C1ACE1",1)</f>
        <v>=DISPIMG("ID_048E4651ABBE49DC83EB8B6FE7C1ACE1",1)</v>
      </c>
      <c r="E48" s="8" t="s">
        <v>23</v>
      </c>
      <c r="F48" s="8"/>
      <c r="G48" s="10"/>
    </row>
    <row r="49" s="1" customFormat="1" ht="88" customHeight="1" spans="1:7">
      <c r="A49" s="7">
        <v>45</v>
      </c>
      <c r="B49" s="8" t="s">
        <v>111</v>
      </c>
      <c r="C49" s="9" t="s">
        <v>112</v>
      </c>
      <c r="D49" s="10" t="str">
        <f>_xlfn.DISPIMG("ID_6BB268CB4A2240D4A4D5A58BCEDB3425",1)</f>
        <v>=DISPIMG("ID_6BB268CB4A2240D4A4D5A58BCEDB3425",1)</v>
      </c>
      <c r="E49" s="8" t="s">
        <v>23</v>
      </c>
      <c r="F49" s="8"/>
      <c r="G49" s="10"/>
    </row>
    <row r="50" s="1" customFormat="1" ht="88" customHeight="1" spans="1:7">
      <c r="A50" s="7">
        <v>46</v>
      </c>
      <c r="B50" s="9" t="s">
        <v>113</v>
      </c>
      <c r="C50" s="9" t="s">
        <v>114</v>
      </c>
      <c r="D50" s="10" t="str">
        <f>_xlfn.DISPIMG("ID_275CBCCF4E7446CFB3CAF27ADEF9EB24",1)</f>
        <v>=DISPIMG("ID_275CBCCF4E7446CFB3CAF27ADEF9EB24",1)</v>
      </c>
      <c r="E50" s="8" t="s">
        <v>49</v>
      </c>
      <c r="F50" s="8"/>
      <c r="G50" s="10"/>
    </row>
    <row r="51" s="1" customFormat="1" ht="88" customHeight="1" spans="1:7">
      <c r="A51" s="7">
        <v>47</v>
      </c>
      <c r="B51" s="8" t="s">
        <v>115</v>
      </c>
      <c r="C51" s="9" t="s">
        <v>116</v>
      </c>
      <c r="D51" s="10" t="str">
        <f>_xlfn.DISPIMG("ID_63A9A6EE53C54E16BB6A38DFD54F3BF9",1)</f>
        <v>=DISPIMG("ID_63A9A6EE53C54E16BB6A38DFD54F3BF9",1)</v>
      </c>
      <c r="E51" s="8" t="s">
        <v>49</v>
      </c>
      <c r="F51" s="8"/>
      <c r="G51" s="10"/>
    </row>
    <row r="52" s="1" customFormat="1" ht="88" customHeight="1" spans="1:7">
      <c r="A52" s="7">
        <v>48</v>
      </c>
      <c r="B52" s="8" t="s">
        <v>117</v>
      </c>
      <c r="C52" s="9" t="s">
        <v>118</v>
      </c>
      <c r="D52" s="10" t="str">
        <f>_xlfn.DISPIMG("ID_9DE193405ABE40EBB4FAF2AE6046ADDD",1)</f>
        <v>=DISPIMG("ID_9DE193405ABE40EBB4FAF2AE6046ADDD",1)</v>
      </c>
      <c r="E52" s="8" t="s">
        <v>28</v>
      </c>
      <c r="F52" s="8"/>
      <c r="G52" s="10"/>
    </row>
    <row r="53" s="1" customFormat="1" ht="88" customHeight="1" spans="1:7">
      <c r="A53" s="7">
        <v>49</v>
      </c>
      <c r="B53" s="9" t="s">
        <v>119</v>
      </c>
      <c r="C53" s="9" t="s">
        <v>120</v>
      </c>
      <c r="D53" s="10" t="str">
        <f>_xlfn.DISPIMG("ID_BFF31FC3598C412591314392963FE63D",1)</f>
        <v>=DISPIMG("ID_BFF31FC3598C412591314392963FE63D",1)</v>
      </c>
      <c r="E53" s="8" t="s">
        <v>28</v>
      </c>
      <c r="F53" s="8"/>
      <c r="G53" s="10"/>
    </row>
    <row r="54" s="1" customFormat="1" ht="88" customHeight="1" spans="1:7">
      <c r="A54" s="7">
        <v>50</v>
      </c>
      <c r="B54" s="8" t="s">
        <v>121</v>
      </c>
      <c r="C54" s="9" t="s">
        <v>122</v>
      </c>
      <c r="D54" s="10" t="str">
        <f>_xlfn.DISPIMG("ID_76D672FEB21F4540B016294F147939AA",1)</f>
        <v>=DISPIMG("ID_76D672FEB21F4540B016294F147939AA",1)</v>
      </c>
      <c r="E54" s="8" t="s">
        <v>70</v>
      </c>
      <c r="F54" s="8"/>
      <c r="G54" s="10"/>
    </row>
    <row r="55" s="1" customFormat="1" ht="88" customHeight="1" spans="1:7">
      <c r="A55" s="7">
        <v>51</v>
      </c>
      <c r="B55" s="8" t="s">
        <v>123</v>
      </c>
      <c r="C55" s="9" t="s">
        <v>124</v>
      </c>
      <c r="D55" s="10" t="str">
        <f>_xlfn.DISPIMG("ID_C01B54776B454892B5C1A99B88C9634B",1)</f>
        <v>=DISPIMG("ID_C01B54776B454892B5C1A99B88C9634B",1)</v>
      </c>
      <c r="E55" s="8" t="s">
        <v>70</v>
      </c>
      <c r="F55" s="8"/>
      <c r="G55" s="10"/>
    </row>
    <row r="56" s="1" customFormat="1" ht="88" customHeight="1" spans="1:7">
      <c r="A56" s="7">
        <v>52</v>
      </c>
      <c r="B56" s="8" t="s">
        <v>125</v>
      </c>
      <c r="C56" s="9" t="s">
        <v>126</v>
      </c>
      <c r="D56" s="10" t="str">
        <f>_xlfn.DISPIMG("ID_05F0A7CE0D804FC8994403516DA04D25",1)</f>
        <v>=DISPIMG("ID_05F0A7CE0D804FC8994403516DA04D25",1)</v>
      </c>
      <c r="E56" s="8" t="s">
        <v>70</v>
      </c>
      <c r="F56" s="8"/>
      <c r="G56" s="10"/>
    </row>
    <row r="57" s="1" customFormat="1" ht="88" customHeight="1" spans="1:7">
      <c r="A57" s="7">
        <v>53</v>
      </c>
      <c r="B57" s="8" t="s">
        <v>127</v>
      </c>
      <c r="C57" s="9" t="s">
        <v>128</v>
      </c>
      <c r="D57" s="10" t="str">
        <f>_xlfn.DISPIMG("ID_A5C473F5C93940C6B72108848927421C",1)</f>
        <v>=DISPIMG("ID_A5C473F5C93940C6B72108848927421C",1)</v>
      </c>
      <c r="E57" s="8" t="s">
        <v>23</v>
      </c>
      <c r="F57" s="8"/>
      <c r="G57" s="10"/>
    </row>
    <row r="58" s="1" customFormat="1" ht="88" customHeight="1" spans="1:7">
      <c r="A58" s="7">
        <v>54</v>
      </c>
      <c r="B58" s="8" t="s">
        <v>129</v>
      </c>
      <c r="C58" s="9" t="s">
        <v>130</v>
      </c>
      <c r="D58" s="10" t="str">
        <f>_xlfn.DISPIMG("ID_52BB85514A4D49DCADF9842D5973A120",1)</f>
        <v>=DISPIMG("ID_52BB85514A4D49DCADF9842D5973A120",1)</v>
      </c>
      <c r="E58" s="8" t="s">
        <v>23</v>
      </c>
      <c r="F58" s="8"/>
      <c r="G58" s="10"/>
    </row>
    <row r="59" s="1" customFormat="1" ht="88" customHeight="1" spans="1:7">
      <c r="A59" s="7">
        <v>55</v>
      </c>
      <c r="B59" s="8" t="s">
        <v>131</v>
      </c>
      <c r="C59" s="9" t="s">
        <v>132</v>
      </c>
      <c r="D59" s="10" t="str">
        <f>_xlfn.DISPIMG("ID_1919E4629AF54E28B63DD0DF088F40F0",1)</f>
        <v>=DISPIMG("ID_1919E4629AF54E28B63DD0DF088F40F0",1)</v>
      </c>
      <c r="E59" s="8" t="s">
        <v>133</v>
      </c>
      <c r="F59" s="8"/>
      <c r="G59" s="10"/>
    </row>
    <row r="60" s="1" customFormat="1" ht="88" customHeight="1" spans="1:7">
      <c r="A60" s="7">
        <v>56</v>
      </c>
      <c r="B60" s="8" t="s">
        <v>134</v>
      </c>
      <c r="C60" s="9" t="s">
        <v>135</v>
      </c>
      <c r="D60" s="10" t="str">
        <f>_xlfn.DISPIMG("ID_C157D4DA70D649B8A8C235666FB59B30",1)</f>
        <v>=DISPIMG("ID_C157D4DA70D649B8A8C235666FB59B30",1)</v>
      </c>
      <c r="E60" s="8" t="s">
        <v>133</v>
      </c>
      <c r="F60" s="8"/>
      <c r="G60" s="10"/>
    </row>
    <row r="61" s="1" customFormat="1" ht="88" customHeight="1" spans="1:7">
      <c r="A61" s="7">
        <v>57</v>
      </c>
      <c r="B61" s="8" t="s">
        <v>136</v>
      </c>
      <c r="C61" s="9" t="s">
        <v>137</v>
      </c>
      <c r="D61" s="10" t="str">
        <f>_xlfn.DISPIMG("ID_EEB1BF1A1E4444AA887F07FBA03B0B38",1)</f>
        <v>=DISPIMG("ID_EEB1BF1A1E4444AA887F07FBA03B0B38",1)</v>
      </c>
      <c r="E61" s="8" t="s">
        <v>23</v>
      </c>
      <c r="F61" s="8"/>
      <c r="G61" s="10"/>
    </row>
    <row r="62" s="1" customFormat="1" ht="88" customHeight="1" spans="1:7">
      <c r="A62" s="7">
        <v>58</v>
      </c>
      <c r="B62" s="8" t="s">
        <v>138</v>
      </c>
      <c r="C62" s="9" t="s">
        <v>139</v>
      </c>
      <c r="D62" s="10" t="str">
        <f>_xlfn.DISPIMG("ID_A1FDF7D47F9D46559A1CBC74D2565526",1)</f>
        <v>=DISPIMG("ID_A1FDF7D47F9D46559A1CBC74D2565526",1)</v>
      </c>
      <c r="E62" s="8" t="s">
        <v>49</v>
      </c>
      <c r="F62" s="8"/>
      <c r="G62" s="10"/>
    </row>
    <row r="63" s="1" customFormat="1" ht="88" customHeight="1" spans="1:7">
      <c r="A63" s="7">
        <v>59</v>
      </c>
      <c r="B63" s="8" t="s">
        <v>140</v>
      </c>
      <c r="C63" s="9" t="s">
        <v>141</v>
      </c>
      <c r="D63" s="10" t="str">
        <f>_xlfn.DISPIMG("ID_84AA13FE7A574B56BBD4302EC8B04EEB",1)</f>
        <v>=DISPIMG("ID_84AA13FE7A574B56BBD4302EC8B04EEB",1)</v>
      </c>
      <c r="E63" s="8" t="s">
        <v>49</v>
      </c>
      <c r="F63" s="8"/>
      <c r="G63" s="10"/>
    </row>
    <row r="64" s="1" customFormat="1" ht="88" customHeight="1" spans="1:7">
      <c r="A64" s="7">
        <v>60</v>
      </c>
      <c r="B64" s="8" t="s">
        <v>142</v>
      </c>
      <c r="C64" s="9" t="s">
        <v>143</v>
      </c>
      <c r="D64" s="10" t="str">
        <f>_xlfn.DISPIMG("ID_63555D8BBE704F24AA4759D533859D7A",1)</f>
        <v>=DISPIMG("ID_63555D8BBE704F24AA4759D533859D7A",1)</v>
      </c>
      <c r="E64" s="8" t="s">
        <v>49</v>
      </c>
      <c r="F64" s="8"/>
      <c r="G64" s="10"/>
    </row>
    <row r="65" s="1" customFormat="1" ht="88" customHeight="1" spans="1:7">
      <c r="A65" s="7">
        <v>61</v>
      </c>
      <c r="B65" s="8" t="s">
        <v>144</v>
      </c>
      <c r="C65" s="9" t="s">
        <v>145</v>
      </c>
      <c r="D65" s="10" t="str">
        <f>_xlfn.DISPIMG("ID_8C8C36C19D334264866B40BC62F9EF5B",1)</f>
        <v>=DISPIMG("ID_8C8C36C19D334264866B40BC62F9EF5B",1)</v>
      </c>
      <c r="E65" s="8" t="s">
        <v>23</v>
      </c>
      <c r="F65" s="8"/>
      <c r="G65" s="10"/>
    </row>
    <row r="66" s="1" customFormat="1" ht="88" customHeight="1" spans="1:7">
      <c r="A66" s="7">
        <v>62</v>
      </c>
      <c r="B66" s="8" t="s">
        <v>146</v>
      </c>
      <c r="C66" s="9" t="s">
        <v>147</v>
      </c>
      <c r="D66" s="10" t="str">
        <f>_xlfn.DISPIMG("ID_768A734F6AFD44F0A41B78985D188431",1)</f>
        <v>=DISPIMG("ID_768A734F6AFD44F0A41B78985D188431",1)</v>
      </c>
      <c r="E66" s="8" t="s">
        <v>23</v>
      </c>
      <c r="F66" s="8"/>
      <c r="G66" s="10"/>
    </row>
    <row r="67" s="1" customFormat="1" ht="88" customHeight="1" spans="1:7">
      <c r="A67" s="7">
        <v>63</v>
      </c>
      <c r="B67" s="8" t="s">
        <v>148</v>
      </c>
      <c r="C67" s="9" t="s">
        <v>149</v>
      </c>
      <c r="D67" s="10" t="str">
        <f>_xlfn.DISPIMG("ID_8B4CBF9FF9EC4E16A98A112D9E45F1D0",1)</f>
        <v>=DISPIMG("ID_8B4CBF9FF9EC4E16A98A112D9E45F1D0",1)</v>
      </c>
      <c r="E67" s="8" t="s">
        <v>46</v>
      </c>
      <c r="F67" s="8"/>
      <c r="G67" s="10"/>
    </row>
    <row r="68" s="1" customFormat="1" ht="88" customHeight="1" spans="1:7">
      <c r="A68" s="7">
        <v>64</v>
      </c>
      <c r="B68" s="8" t="s">
        <v>150</v>
      </c>
      <c r="C68" s="9" t="s">
        <v>151</v>
      </c>
      <c r="D68" s="10" t="str">
        <f>_xlfn.DISPIMG("ID_05D1CC0D4A0C4E1490DA696079F8D6FB",1)</f>
        <v>=DISPIMG("ID_05D1CC0D4A0C4E1490DA696079F8D6FB",1)</v>
      </c>
      <c r="E68" s="8" t="s">
        <v>70</v>
      </c>
      <c r="F68" s="8"/>
      <c r="G68" s="10"/>
    </row>
    <row r="69" s="1" customFormat="1" ht="88" customHeight="1" spans="1:7">
      <c r="A69" s="7">
        <v>65</v>
      </c>
      <c r="B69" s="8" t="s">
        <v>152</v>
      </c>
      <c r="C69" s="9" t="s">
        <v>153</v>
      </c>
      <c r="D69" s="10" t="str">
        <f>_xlfn.DISPIMG("ID_631A17460666424AA0A4D34B4F586C6D",1)</f>
        <v>=DISPIMG("ID_631A17460666424AA0A4D34B4F586C6D",1)</v>
      </c>
      <c r="E69" s="8" t="s">
        <v>23</v>
      </c>
      <c r="F69" s="8"/>
      <c r="G69" s="10"/>
    </row>
    <row r="70" s="1" customFormat="1" ht="88" customHeight="1" spans="1:7">
      <c r="A70" s="7">
        <v>66</v>
      </c>
      <c r="B70" s="8" t="s">
        <v>154</v>
      </c>
      <c r="C70" s="9" t="s">
        <v>155</v>
      </c>
      <c r="D70" s="10" t="str">
        <f>_xlfn.DISPIMG("ID_6CDB4B07F09D4CF49038498D9278CE9B",1)</f>
        <v>=DISPIMG("ID_6CDB4B07F09D4CF49038498D9278CE9B",1)</v>
      </c>
      <c r="E70" s="8" t="s">
        <v>23</v>
      </c>
      <c r="F70" s="8"/>
      <c r="G70" s="10"/>
    </row>
    <row r="71" s="1" customFormat="1" ht="88" customHeight="1" spans="1:7">
      <c r="A71" s="7">
        <v>67</v>
      </c>
      <c r="B71" s="8" t="s">
        <v>156</v>
      </c>
      <c r="C71" s="9" t="s">
        <v>157</v>
      </c>
      <c r="D71" s="10" t="str">
        <f>_xlfn.DISPIMG("ID_2CC91733062A4813A65E99EC1E091F1F",1)</f>
        <v>=DISPIMG("ID_2CC91733062A4813A65E99EC1E091F1F",1)</v>
      </c>
      <c r="E71" s="8" t="s">
        <v>23</v>
      </c>
      <c r="F71" s="8"/>
      <c r="G71" s="10"/>
    </row>
    <row r="72" s="1" customFormat="1" ht="88" customHeight="1" spans="1:7">
      <c r="A72" s="7">
        <v>68</v>
      </c>
      <c r="B72" s="8" t="s">
        <v>158</v>
      </c>
      <c r="C72" s="9" t="s">
        <v>159</v>
      </c>
      <c r="D72" s="8" t="str">
        <f>_xlfn.DISPIMG("ID_A2CEE6BEE8BC4B928F1A35C1C081F65D",1)</f>
        <v>=DISPIMG("ID_A2CEE6BEE8BC4B928F1A35C1C081F65D",1)</v>
      </c>
      <c r="E72" s="8" t="s">
        <v>23</v>
      </c>
      <c r="F72" s="8"/>
      <c r="G72" s="10"/>
    </row>
    <row r="73" s="1" customFormat="1" ht="88" customHeight="1" spans="1:7">
      <c r="A73" s="7">
        <v>69</v>
      </c>
      <c r="B73" s="8" t="s">
        <v>160</v>
      </c>
      <c r="C73" s="9" t="s">
        <v>161</v>
      </c>
      <c r="D73" s="8" t="str">
        <f>_xlfn.DISPIMG("ID_D5451512DC774C7C87F0E38085990359",1)</f>
        <v>=DISPIMG("ID_D5451512DC774C7C87F0E38085990359",1)</v>
      </c>
      <c r="E73" s="8" t="s">
        <v>162</v>
      </c>
      <c r="F73" s="8"/>
      <c r="G73" s="10"/>
    </row>
    <row r="74" s="1" customFormat="1" ht="88" customHeight="1" spans="1:7">
      <c r="A74" s="7">
        <v>70</v>
      </c>
      <c r="B74" s="8" t="s">
        <v>163</v>
      </c>
      <c r="C74" s="9" t="s">
        <v>164</v>
      </c>
      <c r="D74" s="8" t="str">
        <f>_xlfn.DISPIMG("ID_B082C77DD1154EA5AFC9A7A25E9960E1",1)</f>
        <v>=DISPIMG("ID_B082C77DD1154EA5AFC9A7A25E9960E1",1)</v>
      </c>
      <c r="E74" s="8" t="s">
        <v>162</v>
      </c>
      <c r="F74" s="8"/>
      <c r="G74" s="17"/>
    </row>
    <row r="75" ht="88" customHeight="1" spans="1:7">
      <c r="A75" s="18">
        <v>71</v>
      </c>
      <c r="B75" s="19" t="s">
        <v>165</v>
      </c>
      <c r="C75" s="20"/>
      <c r="D75" s="21" t="str">
        <f>_xlfn.DISPIMG("ID_1A149DE109A74FC8A3D26168ACBEA89B",1)</f>
        <v>=DISPIMG("ID_1A149DE109A74FC8A3D26168ACBEA89B",1)</v>
      </c>
      <c r="E75" s="20" t="s">
        <v>23</v>
      </c>
      <c r="F75" s="17"/>
      <c r="G75" s="17"/>
    </row>
    <row r="76" ht="88" customHeight="1" spans="1:7">
      <c r="A76" s="18">
        <v>72</v>
      </c>
      <c r="B76" s="19" t="s">
        <v>166</v>
      </c>
      <c r="C76" s="20"/>
      <c r="D76" s="21" t="str">
        <f>_xlfn.DISPIMG("ID_0CA4240F4A2A43CDAF4A2C5EF8AF6E4F",1)</f>
        <v>=DISPIMG("ID_0CA4240F4A2A43CDAF4A2C5EF8AF6E4F",1)</v>
      </c>
      <c r="E76" s="20" t="s">
        <v>167</v>
      </c>
      <c r="F76" s="17"/>
      <c r="G76" s="17"/>
    </row>
    <row r="77" ht="76" customHeight="1" spans="1:7">
      <c r="A77" s="22" t="s">
        <v>168</v>
      </c>
      <c r="B77" s="23"/>
      <c r="C77" s="23"/>
      <c r="D77" s="23"/>
      <c r="E77" s="23"/>
      <c r="F77" s="23"/>
      <c r="G77" s="24"/>
    </row>
  </sheetData>
  <mergeCells count="11">
    <mergeCell ref="A1:G1"/>
    <mergeCell ref="A2:C2"/>
    <mergeCell ref="D2:G2"/>
    <mergeCell ref="A77:G77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2022-08-29T02:23:00Z</dcterms:created>
  <dcterms:modified xsi:type="dcterms:W3CDTF">2022-12-22T02:43:19Z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DACE543296944E8287AE03BD7CB8BB2A</vt:lpwstr>
  </property>
  <property fmtid="{D5CDD505-2E9C-101B-9397-08002B2CF9AE}" pid="3" name="KSOProductBuildVer">
    <vt:lpwstr>2052-11.1.0.12980</vt:lpwstr>
  </property>
</Properties>
</file>